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Kilby Files 17.10.23\Finance\End of Year 2023-2024\"/>
    </mc:Choice>
  </mc:AlternateContent>
  <xr:revisionPtr revIDLastSave="0" documentId="8_{01635094-CD3B-4C99-B8DD-381CECCEAA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</workbook>
</file>

<file path=xl/calcChain.xml><?xml version="1.0" encoding="utf-8"?>
<calcChain xmlns="http://schemas.openxmlformats.org/spreadsheetml/2006/main">
  <c r="H28" i="1" l="1"/>
  <c r="L28" i="1" s="1"/>
  <c r="N28" i="1" s="1"/>
  <c r="H26" i="1"/>
  <c r="L26" i="1" s="1"/>
  <c r="N26" i="1" s="1"/>
  <c r="H24" i="1"/>
  <c r="L24" i="1" s="1"/>
  <c r="H20" i="1"/>
  <c r="K20" i="1" s="1"/>
  <c r="H18" i="1"/>
  <c r="K18" i="1" s="1"/>
  <c r="H16" i="1"/>
  <c r="L16" i="1" s="1"/>
  <c r="N16" i="1" s="1"/>
  <c r="H14" i="1"/>
  <c r="L14" i="1" s="1"/>
  <c r="H12" i="1"/>
  <c r="L12" i="1" s="1"/>
  <c r="M28" i="1"/>
  <c r="M26" i="1"/>
  <c r="G28" i="1"/>
  <c r="G26" i="1"/>
  <c r="G24" i="1"/>
  <c r="M24" i="1" s="1"/>
  <c r="G20" i="1"/>
  <c r="M20" i="1" s="1"/>
  <c r="G18" i="1"/>
  <c r="M18" i="1" s="1"/>
  <c r="G16" i="1"/>
  <c r="M16" i="1" s="1"/>
  <c r="G14" i="1"/>
  <c r="M14" i="1" s="1"/>
  <c r="G12" i="1"/>
  <c r="M12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F22" i="1"/>
  <c r="N10" i="1" s="1"/>
  <c r="D22" i="1"/>
  <c r="K14" i="1"/>
  <c r="K16" i="1"/>
  <c r="K28" i="1" l="1"/>
  <c r="K26" i="1"/>
  <c r="N24" i="1"/>
  <c r="K24" i="1"/>
  <c r="L18" i="1"/>
  <c r="N18" i="1" s="1"/>
  <c r="N14" i="1"/>
  <c r="N12" i="1"/>
  <c r="K12" i="1"/>
  <c r="I22" i="1"/>
  <c r="J22" i="1"/>
  <c r="G22" i="1"/>
  <c r="M22" i="1" s="1"/>
  <c r="H22" i="1"/>
  <c r="L20" i="1"/>
  <c r="N20" i="1" s="1"/>
  <c r="L22" i="1" l="1"/>
  <c r="N22" i="1" s="1"/>
  <c r="K22" i="1"/>
</calcChain>
</file>

<file path=xl/sharedStrings.xml><?xml version="1.0" encoding="utf-8"?>
<sst xmlns="http://schemas.openxmlformats.org/spreadsheetml/2006/main" count="30" uniqueCount="27">
  <si>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</si>
  <si>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</si>
  <si>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</si>
  <si>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</si>
  <si>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</si>
  <si>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</si>
  <si>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</si>
  <si>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</si>
  <si>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</si>
  <si>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</si>
  <si>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</si>
  <si>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</si>
  <si>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</si>
  <si>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</si>
  <si>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</si>
  <si>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</si>
  <si>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</si>
  <si>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</si>
  <si>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</si>
  <si>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</si>
  <si>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</si>
  <si>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</si>
  <si>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– pro forma </t>
  </si>
  <si>
    <t>Staff salary and grass cutting increase</t>
  </si>
  <si>
    <t>District funding for mobile vehicle activated signs</t>
  </si>
  <si>
    <t>Staff salary increase and working from home allowance increase</t>
  </si>
  <si>
    <t>Purchase of mobile vehicle activated 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</si>
</sst>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G17" workbookViewId="0">
      <selection activeCell="G35" sqref="G35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33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</row>
    <row r="2" spans="1:15" ht="15.75" x14ac:dyDescent="0.2">
      <c r="A2" s="23" t="s">
        <v>12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15</v>
      </c>
    </row>
    <row r="4" spans="1:15" ht="79.5" customHeight="1" x14ac:dyDescent="0.2">
      <c r="A4" s="31" t="s">
        <v>21</v>
      </c>
      <c r="B4" s="32"/>
      <c r="C4" s="32"/>
      <c r="D4" s="32"/>
      <c r="E4" s="32"/>
      <c r="F4" s="32"/>
      <c r="G4" s="32"/>
      <c r="H4" s="32"/>
    </row>
    <row r="5" spans="1:15" x14ac:dyDescent="0.2">
      <c r="A5" s="1" t="s">
        <v>18</v>
      </c>
    </row>
    <row r="6" spans="1:15" ht="15" x14ac:dyDescent="0.25">
      <c r="A6" s="17"/>
      <c r="D6" s="3"/>
      <c r="F6" s="3"/>
      <c r="O6" s="16"/>
    </row>
    <row r="7" spans="1:15" ht="30" x14ac:dyDescent="0.25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4" t="s">
        <v>11</v>
      </c>
      <c r="M7" s="25"/>
      <c r="N7" s="20" t="s">
        <v>17</v>
      </c>
      <c r="O7" s="19" t="s">
        <v>16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19</v>
      </c>
      <c r="M8" s="18" t="s">
        <v>20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27" t="s">
        <v>2</v>
      </c>
      <c r="B10" s="27"/>
      <c r="C10" s="27"/>
      <c r="D10" s="7">
        <v>13341</v>
      </c>
      <c r="F10" s="7">
        <v>12970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does not agree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28" t="s">
        <v>13</v>
      </c>
      <c r="B12" s="29"/>
      <c r="C12" s="30"/>
      <c r="D12" s="7">
        <v>9782</v>
      </c>
      <c r="F12" s="7">
        <v>8490</v>
      </c>
      <c r="G12" s="4">
        <f>D12-F12</f>
        <v>1292</v>
      </c>
      <c r="H12" s="5">
        <f>IF((D12&gt;F12),(D12-F12)/F12,IF(D12&lt;F12,-(D12-F12)/F12,IF(D12=F12,0)))</f>
        <v>0.15217903415783274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1</v>
      </c>
      <c r="L12" s="3" t="str">
        <f>IF(H12&lt;15%, "NO","YES")</f>
        <v>YES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 t="s">
        <v>23</v>
      </c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15" thickBot="1" x14ac:dyDescent="0.25">
      <c r="A14" s="26" t="s">
        <v>3</v>
      </c>
      <c r="B14" s="26"/>
      <c r="C14" s="26"/>
      <c r="D14" s="7">
        <v>7500</v>
      </c>
      <c r="F14" s="7">
        <v>139</v>
      </c>
      <c r="G14" s="4">
        <f>D14-F14</f>
        <v>7361</v>
      </c>
      <c r="H14" s="5">
        <f>IF((D14&gt;F14),(D14-F14)/F14,IF(D14&lt;F14,-(D14-F14)/F14,IF(D14=F14,0)))</f>
        <v>52.956834532374103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2" t="s">
        <v>24</v>
      </c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26" t="s">
        <v>4</v>
      </c>
      <c r="B16" s="26"/>
      <c r="C16" s="26"/>
      <c r="D16" s="7">
        <v>4188</v>
      </c>
      <c r="F16" s="7">
        <v>3468</v>
      </c>
      <c r="G16" s="4">
        <f>D16-F16</f>
        <v>720</v>
      </c>
      <c r="H16" s="5">
        <f>IF((D16&gt;F16),(D16-F16)/F16,IF(D16&lt;F16,-(D16-F16)/F16,IF(D16=F16,0)))</f>
        <v>0.20761245674740483</v>
      </c>
      <c r="I16" s="2">
        <f>IF(D16-F16&lt;500,0,IF(D16-F16&gt;500,1,IF(D16-F16=500,1)))</f>
        <v>1</v>
      </c>
      <c r="J16" s="2">
        <f>IF(F16-D16&lt;500,0,IF(F16-D16&gt;500,1,IF(F16-D16=500,1)))</f>
        <v>0</v>
      </c>
      <c r="K16" s="3">
        <f>IF(H16&lt;0.15,0,IF(H16&gt;0.15,1,IF(H16=0.15,1)))</f>
        <v>1</v>
      </c>
      <c r="L16" s="3" t="str">
        <f>IF(H16&lt;15%, "NO","YES")</f>
        <v>YES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 t="s">
        <v>25</v>
      </c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15" thickBot="1" x14ac:dyDescent="0.25">
      <c r="A20" s="26" t="s">
        <v>14</v>
      </c>
      <c r="B20" s="26"/>
      <c r="C20" s="26"/>
      <c r="D20" s="7">
        <v>11955</v>
      </c>
      <c r="F20" s="7">
        <v>4792</v>
      </c>
      <c r="G20" s="4">
        <f>D20-F20</f>
        <v>7163</v>
      </c>
      <c r="H20" s="5">
        <f>IF((D20&gt;F20),(D20-F20)/F20,IF(D20&lt;F20,-(D20-F20)/F20,IF(D20=F20,0)))</f>
        <v>1.4947829716193657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 t="s">
        <v>26</v>
      </c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15" thickBot="1" x14ac:dyDescent="0.25">
      <c r="A22" s="6" t="s">
        <v>5</v>
      </c>
      <c r="D22" s="21">
        <f>D10+D12+D14-D16-D18-D20</f>
        <v>14480</v>
      </c>
      <c r="F22" s="21">
        <f>F10+F12+F14-F16-F18-F20</f>
        <v>13339</v>
      </c>
      <c r="G22" s="4">
        <f>D22-F22</f>
        <v>1141</v>
      </c>
      <c r="H22" s="5">
        <f>IF((D22&gt;F22),(D22-F22)/F22,IF(D22&lt;F22,-(D22-F22)/F22,IF(D22=F22,0)))</f>
        <v>8.5538646075417946E-2</v>
      </c>
      <c r="I22" s="2">
        <f>IF(D22-F22&lt;500,0,IF(D22-F22&gt;500,1,IF(D22-F22=500,1)))</f>
        <v>1</v>
      </c>
      <c r="J22" s="2">
        <f>IF(F22-D22&lt;500,0,IF(F22-D22&gt;500,1,IF(F22-D22=500,1)))</f>
        <v>0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15" thickBot="1" x14ac:dyDescent="0.25">
      <c r="A24" s="26" t="s">
        <v>9</v>
      </c>
      <c r="B24" s="26"/>
      <c r="C24" s="26"/>
      <c r="D24" s="7">
        <v>0</v>
      </c>
      <c r="F24" s="7">
        <v>0</v>
      </c>
      <c r="G24" s="4">
        <f>D24-F24</f>
        <v>0</v>
      </c>
      <c r="H24" s="5">
        <f>IF((D24&gt;F24),(D24-F24)/F24,IF(D24&lt;F24,-(D24-F24)/F24,IF(D24=F24,0)))</f>
        <v>0</v>
      </c>
      <c r="I24" s="2">
        <f>IF(D24-F24&lt;500,0,IF(D24-F24&gt;500,1,IF(D24-F24=500,1)))</f>
        <v>0</v>
      </c>
      <c r="J24" s="2">
        <f>IF(F24-D24&lt;500,0,IF(F24-D24&gt;500,1,IF(F24-D24=500,1)))</f>
        <v>0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15" thickBot="1" x14ac:dyDescent="0.25">
      <c r="A26" s="26" t="s">
        <v>8</v>
      </c>
      <c r="B26" s="26"/>
      <c r="C26" s="26"/>
      <c r="D26" s="7">
        <v>57786</v>
      </c>
      <c r="F26" s="7">
        <v>50286</v>
      </c>
      <c r="G26" s="4">
        <f>D26-F26</f>
        <v>7500</v>
      </c>
      <c r="H26" s="5">
        <f>IF((D26&gt;F26),(D26-F26)/F26,IF(D26&lt;F26,-(D26-F26)/F26,IF(D26=F26,0)))</f>
        <v>0.14914687984727359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25">
      <c r="C34" s="22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Kilby Clerk</cp:lastModifiedBy>
  <dcterms:created xsi:type="dcterms:W3CDTF">2012-07-11T10:01:28Z</dcterms:created>
  <dcterms:modified xsi:type="dcterms:W3CDTF">2024-05-26T16:45:07Z</dcterms:modified>
</cp:coreProperties>
</file>